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180" windowWidth="19200" windowHeight="6195" activeTab="1"/>
  </bookViews>
  <sheets>
    <sheet name="KHOA KINH TẾ" sheetId="6" r:id="rId1"/>
    <sheet name="Khoa KTXaydung" sheetId="1" r:id="rId2"/>
    <sheet name="KNM moi" sheetId="12" r:id="rId3"/>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 i="1" l="1"/>
  <c r="F18" i="6"/>
  <c r="H7" i="1" l="1"/>
  <c r="H6" i="1"/>
  <c r="G6" i="1"/>
  <c r="F7" i="1"/>
  <c r="E6" i="1"/>
  <c r="D6" i="1"/>
  <c r="D17" i="6"/>
  <c r="E17" i="6" s="1"/>
  <c r="G17" i="6" s="1"/>
  <c r="H17" i="6" s="1"/>
  <c r="D16" i="6"/>
  <c r="E16" i="6"/>
  <c r="G16" i="6" s="1"/>
  <c r="H16" i="6" s="1"/>
  <c r="E11" i="6"/>
  <c r="G11" i="6" s="1"/>
  <c r="H11" i="6" s="1"/>
  <c r="D6" i="6"/>
  <c r="E6" i="6" s="1"/>
  <c r="G6" i="6" s="1"/>
  <c r="H6" i="6" s="1"/>
  <c r="D7" i="6"/>
  <c r="E7" i="6" s="1"/>
  <c r="G7" i="6" s="1"/>
  <c r="H7" i="6" s="1"/>
  <c r="D8" i="6"/>
  <c r="E8" i="6" s="1"/>
  <c r="G8" i="6" s="1"/>
  <c r="H8" i="6" s="1"/>
  <c r="D9" i="6"/>
  <c r="E9" i="6" s="1"/>
  <c r="G9" i="6" s="1"/>
  <c r="H9" i="6" s="1"/>
  <c r="D10" i="6"/>
  <c r="E10" i="6" s="1"/>
  <c r="G10" i="6" s="1"/>
  <c r="H10" i="6" s="1"/>
  <c r="D11" i="6"/>
  <c r="D12" i="6"/>
  <c r="E12" i="6" s="1"/>
  <c r="G12" i="6" s="1"/>
  <c r="H12" i="6" s="1"/>
  <c r="D13" i="6"/>
  <c r="D18" i="6" s="1"/>
  <c r="C18" i="6"/>
  <c r="E13" i="6" l="1"/>
  <c r="E18" i="6" s="1"/>
  <c r="M8" i="12"/>
  <c r="L7" i="12"/>
  <c r="E5" i="12"/>
  <c r="G13" i="6" l="1"/>
  <c r="G18" i="6" s="1"/>
  <c r="E8" i="12"/>
  <c r="F8" i="12" s="1"/>
  <c r="G8" i="12" s="1"/>
  <c r="E7" i="12"/>
  <c r="F7" i="12" s="1"/>
  <c r="G7" i="12" s="1"/>
  <c r="F5" i="12"/>
  <c r="G5" i="12" s="1"/>
  <c r="E4" i="12"/>
  <c r="F4" i="12" s="1"/>
  <c r="G4" i="12" s="1"/>
  <c r="H13" i="6" l="1"/>
  <c r="H18" i="6" s="1"/>
  <c r="C9" i="1"/>
  <c r="C7" i="1"/>
  <c r="F14" i="6"/>
  <c r="C14" i="6"/>
  <c r="D15" i="6"/>
  <c r="E15" i="6" s="1"/>
  <c r="G15" i="6" s="1"/>
  <c r="H15" i="6" s="1"/>
  <c r="D5" i="6"/>
  <c r="E5" i="6" s="1"/>
  <c r="G5" i="6" s="1"/>
  <c r="H5" i="6" s="1"/>
  <c r="D8" i="1"/>
  <c r="E8" i="1" s="1"/>
  <c r="G8" i="1" s="1"/>
  <c r="H8" i="1" s="1"/>
  <c r="H9" i="1" s="1"/>
  <c r="H14" i="6" l="1"/>
  <c r="E14" i="6"/>
  <c r="D14" i="6"/>
  <c r="G14" i="6"/>
  <c r="G9" i="1"/>
  <c r="E9" i="1"/>
  <c r="D9" i="1"/>
  <c r="D5" i="1"/>
  <c r="E5" i="1" l="1"/>
  <c r="D7" i="1"/>
  <c r="G5" i="1" l="1"/>
  <c r="E7" i="1"/>
  <c r="H5" i="1" l="1"/>
  <c r="G7" i="1"/>
</calcChain>
</file>

<file path=xl/sharedStrings.xml><?xml version="1.0" encoding="utf-8"?>
<sst xmlns="http://schemas.openxmlformats.org/spreadsheetml/2006/main" count="86" uniqueCount="63">
  <si>
    <t>Khóa</t>
  </si>
  <si>
    <t>Tổng số lớp/khoa</t>
  </si>
  <si>
    <t>Ngành</t>
  </si>
  <si>
    <t>18T4</t>
  </si>
  <si>
    <t>18T4-TCD1</t>
  </si>
  <si>
    <t>18T4-KTD1</t>
  </si>
  <si>
    <t>Tổng số tiết/lớp/
HKI</t>
  </si>
  <si>
    <t>Tổng số lớp/
khoa</t>
  </si>
  <si>
    <t>Số phòng học 
cần có</t>
  </si>
  <si>
    <t>TS tiết/
ngành/tuần</t>
  </si>
  <si>
    <t>Ghi chú</t>
  </si>
  <si>
    <t>Số tiết LT
/tuần</t>
  </si>
  <si>
    <t>1 phòng</t>
  </si>
  <si>
    <t>Tổng Tín chỉ LT
/HKI/lớp</t>
  </si>
  <si>
    <t>Tổng số tiết/
lớp/HKI</t>
  </si>
  <si>
    <t>19C1</t>
  </si>
  <si>
    <t>19T4</t>
  </si>
  <si>
    <t>SỐ HSSV</t>
  </si>
  <si>
    <t>TỔNG SỐ 
TIẾT</t>
  </si>
  <si>
    <t>MÔN</t>
  </si>
  <si>
    <t>Kỹ năng mềm</t>
  </si>
  <si>
    <t>GDĐH</t>
  </si>
  <si>
    <t>THỜI GIAN HỌC</t>
  </si>
  <si>
    <t>GHI CHÚ</t>
  </si>
  <si>
    <t xml:space="preserve">SỐ LỚP </t>
  </si>
  <si>
    <t>SỐ HSSV/LỚP</t>
  </si>
  <si>
    <t>SỐ BUỔI 
HỌC 
(5 tiết/buổi)</t>
  </si>
  <si>
    <t xml:space="preserve">Từ Thứ 2 đến
 Thứ 7 </t>
  </si>
  <si>
    <r>
      <rPr>
        <b/>
        <u/>
        <sz val="14"/>
        <color theme="1"/>
        <rFont val="Times New Roman"/>
        <family val="1"/>
      </rPr>
      <t>Ghi chú</t>
    </r>
    <r>
      <rPr>
        <b/>
        <sz val="14"/>
        <color theme="1"/>
        <rFont val="Times New Roman"/>
        <family val="1"/>
      </rPr>
      <t>:</t>
    </r>
  </si>
  <si>
    <t>+ GDĐH: 21 tiết/lớp: Thứ Hai đến Chủ Nhật theo thời khóa biểu (đối với 19C1)</t>
  </si>
  <si>
    <r>
      <t xml:space="preserve">
HK1: </t>
    </r>
    <r>
      <rPr>
        <sz val="12"/>
        <color rgb="FFFF0000"/>
        <rFont val="Times New Roman"/>
        <family val="1"/>
      </rPr>
      <t>14/10/2019 --&gt; 22/2/2020</t>
    </r>
    <r>
      <rPr>
        <sz val="12"/>
        <color theme="1"/>
        <rFont val="Times New Roman"/>
        <family val="1"/>
      </rPr>
      <t xml:space="preserve">
 (16 tuần)
</t>
    </r>
  </si>
  <si>
    <t>HK2: 
09/3 --&gt; 27/6
(16 tuần)</t>
  </si>
  <si>
    <t>Từ 22/7/2019 --&gt; 27/7/2019
26/8/2019</t>
  </si>
  <si>
    <t>14 buổi</t>
  </si>
  <si>
    <t>36 + 9 buổi</t>
  </si>
  <si>
    <t>= 45 buổi</t>
  </si>
  <si>
    <t>+ Môn Kỹ năng mềm : 75 tiết/lớp : Thứ Hai đến Chủ Nhật + 3 buổi tối/tuần theo thời khóa biểu (đối với  19C1)</t>
  </si>
  <si>
    <t>Từ 12/8/2019 --&gt; 17/8/2019
08/10/2019 --&gt; 13/10/2019</t>
  </si>
  <si>
    <t>26/8/2019, sáng 31/8, 01/9
từ 02/9/2019 --&gt; 07/10/2019</t>
  </si>
  <si>
    <t xml:space="preserve">SỐ TUẦN
 HỌC
(17 buổi/ tuần) </t>
  </si>
  <si>
    <t>Từ 29/7/2019 --&gt; 10/8/2019
19/8/2019 --&gt; 24/8/2019
27,28,29,30/8 và 
 chiều 31/8/2019</t>
  </si>
  <si>
    <t>Ghi chú:    1/  01 tín chỉ lý thuyết # 15 tiết</t>
  </si>
  <si>
    <t xml:space="preserve">                2/  01 phòng có thể bố trí dạy 60 tiết/tuần ( sáng 5 tiết, chiều 5 tiết # 01 ngày 10 tiết/phòng , 01 tuần 6 ngày)</t>
  </si>
  <si>
    <t xml:space="preserve">                3/ Đối với từng khóa  hk 1/2020-2021 tương đương học kỳ thứ mấy trong kế hoạch giảng dạy</t>
  </si>
  <si>
    <t xml:space="preserve">                4/ Cột Tổng số lớp/ khoa :  Các em lấy ttheo số lớp hiện có (sắp tới căn cứ số SV thực học của từng lớp, sếp sẽ cho nhập  lớp và cập nhật số lớp cụ thể sau) </t>
  </si>
  <si>
    <t xml:space="preserve"> KẾ HOẠCH HỌC MÔN KỸ NĂNG MỀM KHÓA  20 (cô Thùy thực hiện)</t>
  </si>
  <si>
    <t>18T4-QTD1</t>
  </si>
  <si>
    <t>18T4-QTD2</t>
  </si>
  <si>
    <t>Tổng cộng 18T4,19T4</t>
  </si>
  <si>
    <t>19T4-KTD1</t>
  </si>
  <si>
    <t>19T4-QTD1</t>
  </si>
  <si>
    <t>19T4-TCD1</t>
  </si>
  <si>
    <t>19T4-LGT1</t>
  </si>
  <si>
    <t>19T4-KTD2</t>
  </si>
  <si>
    <t>19C1-KTD1</t>
  </si>
  <si>
    <t>19C1-QTD1</t>
  </si>
  <si>
    <t>19C1-LGT1</t>
  </si>
  <si>
    <t>PHÂN BỔ PHÒNG HỌC HỌC KỲ 1 NĂM HỌC 2020 - 2021 CỦA KHOA KINH TẾ</t>
  </si>
  <si>
    <t xml:space="preserve">Tổng cộng 19C1 </t>
  </si>
  <si>
    <t>PHÂN BỔ PHÒNG HỌC HỌC KỲ 1 NĂM HỌC 2020 - 2021 CỦA KHOA XÂY DỰNG</t>
  </si>
  <si>
    <t>19C1-KXD1</t>
  </si>
  <si>
    <t>18T4-KXD1</t>
  </si>
  <si>
    <t>19T4-KXD1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</si>
</sst>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sz val="11"/>
      <color theme="1"/>
      <name val="Times New Roman"/>
      <family val="1"/>
    </font>
    <font>
      <sz val="13"/>
      <color theme="1"/>
      <name val="Times New Roman"/>
      <family val="1"/>
    </font>
    <font>
      <b/>
      <sz val="13"/>
      <color theme="1"/>
      <name val="Times New Roman"/>
      <family val="1"/>
    </font>
    <font>
      <sz val="13"/>
      <color rgb="FFFF0000"/>
      <name val="Times New Roman"/>
      <family val="1"/>
    </font>
    <font>
      <b/>
      <sz val="13"/>
      <color rgb="FFFF0000"/>
      <name val="Times New Roman"/>
      <family val="1"/>
    </font>
    <font>
      <b/>
      <sz val="14"/>
      <color theme="1"/>
      <name val="Times New Roman"/>
      <family val="1"/>
    </font>
    <font>
      <b/>
      <i/>
      <sz val="13"/>
      <color theme="1"/>
      <name val="Times New Roman"/>
      <family val="1"/>
    </font>
    <font>
      <sz val="14"/>
      <color theme="1"/>
      <name val="Times New Roman"/>
      <family val="1"/>
    </font>
    <font>
      <sz val="11"/>
      <color rgb="FFFF0000"/>
      <name val="Times New Roman"/>
      <family val="1"/>
    </font>
    <font>
      <sz val="13"/>
      <name val="Times New Roman"/>
      <family val="1"/>
    </font>
    <font>
      <sz val="12"/>
      <color rgb="FFFF0000"/>
      <name val="Times New Roman"/>
      <family val="1"/>
    </font>
    <font>
      <b/>
      <sz val="12"/>
      <color theme="1"/>
      <name val="Times New Roman"/>
      <family val="1"/>
    </font>
    <font>
      <sz val="12"/>
      <color theme="1"/>
      <name val="Times New Roman"/>
      <family val="1"/>
    </font>
    <font>
      <b/>
      <u/>
      <sz val="14"/>
      <color theme="1"/>
      <name val="Times New Roman"/>
      <family val="1"/>
    </font>
    <font>
      <b/>
      <sz val="16"/>
      <color theme="1"/>
      <name val="Times New Roman"/>
      <family val="1"/>
    </font>
    <font>
      <sz val="10"/>
      <color indexed="8"/>
      <name val="Tahoma"/>
      <family val="2"/>
    </font>
    <font>
      <sz val="10"/>
      <name val="Times New Roman"/>
      <family val="1"/>
    </font>
    <font>
      <sz val="10"/>
      <color indexed="8"/>
      <name val="Times New Roman"/>
      <family val="1"/>
    </font>
  </fonts>
  <fills count="4">
    <fill>
      <patternFill patternType="none"/>
    </fill>
    <fill>
      <patternFill patternType="gray125"/>
    </fill>
    <fill>
      <patternFill patternType="solid">
        <fgColor rgb="FFFFFF00"/>
        <bgColor indexed="64"/>
      </patternFill>
    </fill>
    <fill>
      <patternFill patternType="solid">
        <fgColor indexed="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thin">
        <color indexed="8"/>
      </left>
      <right style="thin">
        <color indexed="8"/>
      </right>
      <top/>
      <bottom style="thin">
        <color indexed="8"/>
      </bottom>
      <diagonal style="thin">
        <color indexed="8"/>
      </diagonal>
    </border>
    <border>
      <left style="thin">
        <color auto="1"/>
      </left>
      <right style="thin">
        <color auto="1"/>
      </right>
      <top/>
      <bottom style="thin">
        <color indexed="64"/>
      </bottom>
      <diagonal/>
    </border>
    <border>
      <left style="thin">
        <color indexed="8"/>
      </left>
      <right style="thin">
        <color indexed="8"/>
      </right>
      <top style="thin">
        <color indexed="8"/>
      </top>
      <bottom/>
      <diagonal style="thin">
        <color indexed="8"/>
      </diagonal>
    </border>
  </borders>
  <cellStyleXfs count="1">
    <xf numFmtId="0" fontId="0" fillId="0" borderId="0"/>
  </cellStyleXfs>
  <cellXfs count="72">
    <xf numFmtId="0" fontId="0" fillId="0" borderId="0" xfId="0"/>
    <xf numFmtId="0" fontId="1" fillId="0" borderId="0" xfId="0" applyFont="1"/>
    <xf numFmtId="0" fontId="2" fillId="0" borderId="0" xfId="0" applyFont="1"/>
    <xf numFmtId="0" fontId="3" fillId="0" borderId="0" xfId="0" applyFont="1" applyAlignment="1">
      <alignment horizontal="center" vertical="center"/>
    </xf>
    <xf numFmtId="0" fontId="1"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2" fillId="0" borderId="1" xfId="0" applyFont="1" applyBorder="1" applyAlignment="1">
      <alignment horizontal="center" vertical="center"/>
    </xf>
    <xf numFmtId="164" fontId="7" fillId="0" borderId="1" xfId="0" applyNumberFormat="1" applyFont="1" applyBorder="1" applyAlignment="1">
      <alignment horizontal="center" vertical="center"/>
    </xf>
    <xf numFmtId="0" fontId="1" fillId="0" borderId="0" xfId="0" applyFont="1" applyAlignment="1">
      <alignment horizontal="center"/>
    </xf>
    <xf numFmtId="0" fontId="9" fillId="0" borderId="0" xfId="0" applyFont="1" applyAlignment="1">
      <alignment horizontal="center" vertical="center"/>
    </xf>
    <xf numFmtId="0" fontId="2" fillId="0" borderId="1" xfId="0" applyFont="1" applyBorder="1" applyAlignment="1">
      <alignment vertical="center"/>
    </xf>
    <xf numFmtId="0" fontId="3"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2" borderId="3" xfId="0" applyFont="1" applyFill="1" applyBorder="1" applyAlignment="1">
      <alignment horizontal="center" vertical="center"/>
    </xf>
    <xf numFmtId="164" fontId="3" fillId="2" borderId="3" xfId="0" applyNumberFormat="1" applyFont="1" applyFill="1" applyBorder="1" applyAlignment="1">
      <alignment horizontal="center" vertical="center"/>
    </xf>
    <xf numFmtId="0" fontId="2" fillId="0" borderId="0" xfId="0" applyFont="1" applyAlignment="1">
      <alignment vertical="center"/>
    </xf>
    <xf numFmtId="164" fontId="3" fillId="2" borderId="1" xfId="0" applyNumberFormat="1" applyFont="1" applyFill="1" applyBorder="1" applyAlignment="1">
      <alignment horizontal="center" vertical="center"/>
    </xf>
    <xf numFmtId="0" fontId="8" fillId="0" borderId="0" xfId="0" applyFont="1" applyAlignment="1">
      <alignment horizontal="center" vertical="center"/>
    </xf>
    <xf numFmtId="0" fontId="8" fillId="0" borderId="4" xfId="0" applyFont="1" applyBorder="1" applyAlignment="1">
      <alignment horizontal="center" vertical="center"/>
    </xf>
    <xf numFmtId="0" fontId="8" fillId="0" borderId="9" xfId="0" applyFont="1" applyBorder="1" applyAlignment="1">
      <alignment horizontal="center" vertical="center"/>
    </xf>
    <xf numFmtId="0" fontId="14" fillId="0" borderId="0" xfId="0" applyFont="1" applyAlignment="1">
      <alignment horizontal="center" vertical="center"/>
    </xf>
    <xf numFmtId="0" fontId="8" fillId="0" borderId="0" xfId="0" quotePrefix="1" applyFont="1" applyAlignment="1">
      <alignment horizontal="left" vertical="center"/>
    </xf>
    <xf numFmtId="0" fontId="12" fillId="0" borderId="0" xfId="0" applyFont="1" applyAlignment="1">
      <alignment horizontal="center" vertical="center"/>
    </xf>
    <xf numFmtId="0" fontId="6" fillId="0" borderId="0" xfId="0" applyFont="1" applyAlignment="1">
      <alignment horizontal="center" vertical="center"/>
    </xf>
    <xf numFmtId="0" fontId="12" fillId="0" borderId="4" xfId="0" applyFont="1" applyBorder="1" applyAlignment="1">
      <alignment horizontal="center" vertical="center" wrapText="1"/>
    </xf>
    <xf numFmtId="0" fontId="12" fillId="0" borderId="4" xfId="0" applyFont="1" applyBorder="1" applyAlignment="1">
      <alignment horizontal="center" vertical="center"/>
    </xf>
    <xf numFmtId="0" fontId="12" fillId="0" borderId="7" xfId="0" applyFont="1" applyBorder="1" applyAlignment="1">
      <alignment horizontal="center" vertical="center" wrapText="1"/>
    </xf>
    <xf numFmtId="0" fontId="12" fillId="0" borderId="9" xfId="0" applyFont="1" applyBorder="1" applyAlignment="1">
      <alignment horizontal="center" vertical="center"/>
    </xf>
    <xf numFmtId="0" fontId="13" fillId="0" borderId="4" xfId="0" applyFont="1" applyBorder="1"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8" fillId="2" borderId="4"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9" xfId="0" applyFont="1" applyFill="1" applyBorder="1" applyAlignment="1">
      <alignment horizontal="center" vertical="center"/>
    </xf>
    <xf numFmtId="0" fontId="13" fillId="0" borderId="5" xfId="0" applyFont="1" applyBorder="1" applyAlignment="1">
      <alignment horizontal="center" vertical="center" wrapText="1"/>
    </xf>
    <xf numFmtId="0" fontId="8" fillId="0" borderId="0" xfId="0" applyFont="1" applyBorder="1" applyAlignment="1">
      <alignment horizontal="center" vertical="center"/>
    </xf>
    <xf numFmtId="0" fontId="2" fillId="0" borderId="0" xfId="0" applyFont="1" applyBorder="1" applyAlignment="1">
      <alignment horizontal="center" vertical="center"/>
    </xf>
    <xf numFmtId="0" fontId="8" fillId="0" borderId="0" xfId="0" applyFont="1" applyBorder="1" applyAlignment="1">
      <alignment horizontal="center" vertical="center" wrapText="1"/>
    </xf>
    <xf numFmtId="0" fontId="13" fillId="0" borderId="0" xfId="0" applyFont="1" applyBorder="1" applyAlignment="1">
      <alignment horizontal="center" vertical="center"/>
    </xf>
    <xf numFmtId="164" fontId="8" fillId="0" borderId="4" xfId="0" applyNumberFormat="1" applyFont="1" applyBorder="1" applyAlignment="1">
      <alignment horizontal="center" vertical="center"/>
    </xf>
    <xf numFmtId="0" fontId="13" fillId="0" borderId="6" xfId="0" applyFont="1" applyBorder="1" applyAlignment="1">
      <alignment horizontal="center" vertical="center" wrapText="1"/>
    </xf>
    <xf numFmtId="1" fontId="2" fillId="0" borderId="4" xfId="0" applyNumberFormat="1" applyFont="1" applyBorder="1" applyAlignment="1">
      <alignment horizontal="center" vertical="center"/>
    </xf>
    <xf numFmtId="0" fontId="8" fillId="0" borderId="0" xfId="0" applyFont="1" applyAlignment="1">
      <alignment horizontal="left" vertical="center"/>
    </xf>
    <xf numFmtId="0" fontId="8" fillId="0" borderId="0" xfId="0" quotePrefix="1" applyFont="1" applyAlignment="1">
      <alignment horizontal="center" vertical="center"/>
    </xf>
    <xf numFmtId="0" fontId="2" fillId="0" borderId="5" xfId="0" applyFont="1" applyBorder="1" applyAlignment="1">
      <alignment horizontal="center" vertical="center"/>
    </xf>
    <xf numFmtId="0" fontId="2" fillId="0" borderId="4" xfId="0" applyFont="1" applyBorder="1" applyAlignment="1">
      <alignment vertical="center"/>
    </xf>
    <xf numFmtId="0" fontId="2" fillId="0" borderId="12" xfId="0" applyFont="1" applyBorder="1" applyAlignment="1">
      <alignment horizontal="center" vertical="center" wrapText="1"/>
    </xf>
    <xf numFmtId="49" fontId="16" fillId="3" borderId="13" xfId="0" applyNumberFormat="1" applyFont="1" applyFill="1" applyBorder="1" applyAlignment="1">
      <alignment horizontal="left" vertical="center" wrapText="1"/>
    </xf>
    <xf numFmtId="0" fontId="4" fillId="0" borderId="7" xfId="0" applyFont="1" applyBorder="1" applyAlignment="1">
      <alignment horizontal="center" vertical="center"/>
    </xf>
    <xf numFmtId="49" fontId="17" fillId="3" borderId="6" xfId="0" applyNumberFormat="1" applyFont="1" applyFill="1" applyBorder="1" applyAlignment="1">
      <alignment horizontal="left" vertical="center" wrapText="1"/>
    </xf>
    <xf numFmtId="49" fontId="18" fillId="3" borderId="6" xfId="0" applyNumberFormat="1" applyFont="1" applyFill="1" applyBorder="1" applyAlignment="1">
      <alignment horizontal="left" vertical="center" wrapText="1"/>
    </xf>
    <xf numFmtId="0" fontId="10" fillId="0" borderId="1" xfId="0" applyFont="1" applyBorder="1" applyAlignment="1">
      <alignment horizontal="center" vertical="center"/>
    </xf>
    <xf numFmtId="0" fontId="10" fillId="0" borderId="4"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wrapText="1"/>
    </xf>
    <xf numFmtId="0" fontId="10" fillId="0" borderId="5" xfId="0" applyFont="1" applyBorder="1" applyAlignment="1">
      <alignment horizontal="center" vertical="center"/>
    </xf>
    <xf numFmtId="0" fontId="6" fillId="0" borderId="0" xfId="0" applyFont="1" applyAlignment="1">
      <alignment horizont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4" xfId="0" applyFont="1" applyFill="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15"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5"/>
  <sheetViews>
    <sheetView topLeftCell="A8" workbookViewId="0">
      <selection activeCell="D21" sqref="D21"/>
    </sheetView>
  </sheetViews>
  <sheetFormatPr defaultRowHeight="15" x14ac:dyDescent="0.25"/>
  <cols>
    <col min="1" max="1" width="10" style="9" customWidth="1"/>
    <col min="2" max="2" width="14.28515625" style="1" customWidth="1"/>
    <col min="3" max="3" width="19.5703125" style="10" customWidth="1"/>
    <col min="4" max="4" width="19.7109375" style="4" customWidth="1"/>
    <col min="5" max="5" width="13.42578125" style="4" customWidth="1"/>
    <col min="6" max="6" width="12.85546875" style="10" customWidth="1"/>
    <col min="7" max="7" width="16.140625" style="4" customWidth="1"/>
    <col min="8" max="8" width="17.5703125" style="4" customWidth="1"/>
    <col min="9" max="9" width="20.140625" style="1" customWidth="1"/>
    <col min="10" max="16384" width="9.140625" style="1"/>
  </cols>
  <sheetData>
    <row r="2" spans="1:9" ht="18.75" x14ac:dyDescent="0.3">
      <c r="A2" s="59" t="s">
        <v>57</v>
      </c>
      <c r="B2" s="59"/>
      <c r="C2" s="59"/>
      <c r="D2" s="59"/>
      <c r="E2" s="59"/>
      <c r="F2" s="59"/>
      <c r="G2" s="59"/>
      <c r="H2" s="59"/>
      <c r="I2" s="59"/>
    </row>
    <row r="4" spans="1:9" s="3" customFormat="1" ht="33" x14ac:dyDescent="0.25">
      <c r="A4" s="5" t="s">
        <v>0</v>
      </c>
      <c r="B4" s="5" t="s">
        <v>2</v>
      </c>
      <c r="C4" s="13" t="s">
        <v>13</v>
      </c>
      <c r="D4" s="14" t="s">
        <v>14</v>
      </c>
      <c r="E4" s="14" t="s">
        <v>11</v>
      </c>
      <c r="F4" s="13" t="s">
        <v>1</v>
      </c>
      <c r="G4" s="14" t="s">
        <v>9</v>
      </c>
      <c r="H4" s="14" t="s">
        <v>8</v>
      </c>
      <c r="I4" s="5" t="s">
        <v>10</v>
      </c>
    </row>
    <row r="5" spans="1:9" s="17" customFormat="1" ht="20.25" customHeight="1" x14ac:dyDescent="0.25">
      <c r="A5" s="7" t="s">
        <v>3</v>
      </c>
      <c r="B5" s="52" t="s">
        <v>5</v>
      </c>
      <c r="C5" s="54">
        <v>26</v>
      </c>
      <c r="D5" s="7">
        <f>C5*15</f>
        <v>390</v>
      </c>
      <c r="E5" s="7">
        <f>D5/15</f>
        <v>26</v>
      </c>
      <c r="F5" s="6">
        <v>1</v>
      </c>
      <c r="G5" s="7">
        <f>E5*F5</f>
        <v>26</v>
      </c>
      <c r="H5" s="8">
        <f>G5/60</f>
        <v>0.43333333333333335</v>
      </c>
      <c r="I5" s="11"/>
    </row>
    <row r="6" spans="1:9" s="17" customFormat="1" ht="20.25" customHeight="1" x14ac:dyDescent="0.25">
      <c r="A6" s="32"/>
      <c r="B6" s="53" t="s">
        <v>46</v>
      </c>
      <c r="C6" s="55">
        <v>19</v>
      </c>
      <c r="D6" s="7">
        <f t="shared" ref="D6:D13" si="0">C6*15</f>
        <v>285</v>
      </c>
      <c r="E6" s="7">
        <f t="shared" ref="E6:E13" si="1">D6/15</f>
        <v>19</v>
      </c>
      <c r="F6" s="6">
        <v>1</v>
      </c>
      <c r="G6" s="7">
        <f t="shared" ref="G6:G13" si="2">E6*F6</f>
        <v>19</v>
      </c>
      <c r="H6" s="8">
        <f t="shared" ref="H6:H13" si="3">G6/60</f>
        <v>0.31666666666666665</v>
      </c>
      <c r="I6" s="48"/>
    </row>
    <row r="7" spans="1:9" s="17" customFormat="1" ht="20.25" customHeight="1" x14ac:dyDescent="0.25">
      <c r="A7" s="32"/>
      <c r="B7" s="53" t="s">
        <v>4</v>
      </c>
      <c r="C7" s="55">
        <v>27</v>
      </c>
      <c r="D7" s="7">
        <f t="shared" si="0"/>
        <v>405</v>
      </c>
      <c r="E7" s="7">
        <f t="shared" si="1"/>
        <v>27</v>
      </c>
      <c r="F7" s="6">
        <v>1</v>
      </c>
      <c r="G7" s="7">
        <f t="shared" si="2"/>
        <v>27</v>
      </c>
      <c r="H7" s="8">
        <f t="shared" si="3"/>
        <v>0.45</v>
      </c>
      <c r="I7" s="48"/>
    </row>
    <row r="8" spans="1:9" s="17" customFormat="1" ht="20.25" customHeight="1" x14ac:dyDescent="0.25">
      <c r="A8" s="32"/>
      <c r="B8" s="53" t="s">
        <v>47</v>
      </c>
      <c r="C8" s="55">
        <v>23</v>
      </c>
      <c r="D8" s="7">
        <f t="shared" si="0"/>
        <v>345</v>
      </c>
      <c r="E8" s="7">
        <f t="shared" si="1"/>
        <v>23</v>
      </c>
      <c r="F8" s="6">
        <v>1</v>
      </c>
      <c r="G8" s="7">
        <f t="shared" si="2"/>
        <v>23</v>
      </c>
      <c r="H8" s="8">
        <f t="shared" si="3"/>
        <v>0.38333333333333336</v>
      </c>
      <c r="I8" s="48"/>
    </row>
    <row r="9" spans="1:9" s="17" customFormat="1" ht="20.25" customHeight="1" x14ac:dyDescent="0.25">
      <c r="A9" s="7" t="s">
        <v>16</v>
      </c>
      <c r="B9" s="50" t="s">
        <v>49</v>
      </c>
      <c r="C9" s="55">
        <v>25</v>
      </c>
      <c r="D9" s="7">
        <f t="shared" si="0"/>
        <v>375</v>
      </c>
      <c r="E9" s="7">
        <f t="shared" si="1"/>
        <v>25</v>
      </c>
      <c r="F9" s="6">
        <v>1</v>
      </c>
      <c r="G9" s="7">
        <f t="shared" si="2"/>
        <v>25</v>
      </c>
      <c r="H9" s="8">
        <f t="shared" si="3"/>
        <v>0.41666666666666669</v>
      </c>
      <c r="I9" s="48"/>
    </row>
    <row r="10" spans="1:9" s="17" customFormat="1" ht="20.25" customHeight="1" x14ac:dyDescent="0.25">
      <c r="A10" s="32"/>
      <c r="B10" s="50" t="s">
        <v>50</v>
      </c>
      <c r="C10" s="55">
        <v>25</v>
      </c>
      <c r="D10" s="7">
        <f t="shared" si="0"/>
        <v>375</v>
      </c>
      <c r="E10" s="7">
        <f t="shared" si="1"/>
        <v>25</v>
      </c>
      <c r="F10" s="6">
        <v>1</v>
      </c>
      <c r="G10" s="7">
        <f t="shared" si="2"/>
        <v>25</v>
      </c>
      <c r="H10" s="8">
        <f t="shared" si="3"/>
        <v>0.41666666666666669</v>
      </c>
      <c r="I10" s="48"/>
    </row>
    <row r="11" spans="1:9" s="17" customFormat="1" ht="20.25" customHeight="1" x14ac:dyDescent="0.25">
      <c r="A11" s="32"/>
      <c r="B11" s="50" t="s">
        <v>51</v>
      </c>
      <c r="C11" s="55">
        <v>24</v>
      </c>
      <c r="D11" s="7">
        <f t="shared" si="0"/>
        <v>360</v>
      </c>
      <c r="E11" s="7">
        <f t="shared" si="1"/>
        <v>24</v>
      </c>
      <c r="F11" s="6">
        <v>1</v>
      </c>
      <c r="G11" s="7">
        <f t="shared" si="2"/>
        <v>24</v>
      </c>
      <c r="H11" s="8">
        <f t="shared" si="3"/>
        <v>0.4</v>
      </c>
      <c r="I11" s="48"/>
    </row>
    <row r="12" spans="1:9" s="17" customFormat="1" ht="20.25" customHeight="1" x14ac:dyDescent="0.25">
      <c r="A12" s="32"/>
      <c r="B12" s="50" t="s">
        <v>52</v>
      </c>
      <c r="C12" s="55">
        <v>24</v>
      </c>
      <c r="D12" s="7">
        <f t="shared" si="0"/>
        <v>360</v>
      </c>
      <c r="E12" s="7">
        <f t="shared" si="1"/>
        <v>24</v>
      </c>
      <c r="F12" s="6">
        <v>1</v>
      </c>
      <c r="G12" s="7">
        <f t="shared" si="2"/>
        <v>24</v>
      </c>
      <c r="H12" s="8">
        <f t="shared" si="3"/>
        <v>0.4</v>
      </c>
      <c r="I12" s="48"/>
    </row>
    <row r="13" spans="1:9" s="17" customFormat="1" ht="20.25" customHeight="1" x14ac:dyDescent="0.25">
      <c r="A13" s="32"/>
      <c r="B13" s="50" t="s">
        <v>53</v>
      </c>
      <c r="C13" s="55">
        <v>25</v>
      </c>
      <c r="D13" s="7">
        <f t="shared" si="0"/>
        <v>375</v>
      </c>
      <c r="E13" s="7">
        <f t="shared" si="1"/>
        <v>25</v>
      </c>
      <c r="F13" s="6">
        <v>1</v>
      </c>
      <c r="G13" s="7">
        <f t="shared" si="2"/>
        <v>25</v>
      </c>
      <c r="H13" s="8">
        <f t="shared" si="3"/>
        <v>0.41666666666666669</v>
      </c>
      <c r="I13" s="48"/>
    </row>
    <row r="14" spans="1:9" s="2" customFormat="1" ht="26.25" customHeight="1" x14ac:dyDescent="0.25">
      <c r="A14" s="60" t="s">
        <v>48</v>
      </c>
      <c r="B14" s="61"/>
      <c r="C14" s="15">
        <f t="shared" ref="C14:H14" si="4">SUM(C5:C13)</f>
        <v>218</v>
      </c>
      <c r="D14" s="15">
        <f t="shared" si="4"/>
        <v>3270</v>
      </c>
      <c r="E14" s="15">
        <f t="shared" si="4"/>
        <v>218</v>
      </c>
      <c r="F14" s="15">
        <f t="shared" si="4"/>
        <v>9</v>
      </c>
      <c r="G14" s="15">
        <f t="shared" si="4"/>
        <v>218</v>
      </c>
      <c r="H14" s="16">
        <f t="shared" si="4"/>
        <v>3.6333333333333329</v>
      </c>
      <c r="I14" s="12" t="s">
        <v>12</v>
      </c>
    </row>
    <row r="15" spans="1:9" s="17" customFormat="1" ht="20.25" customHeight="1" x14ac:dyDescent="0.25">
      <c r="A15" s="54" t="s">
        <v>15</v>
      </c>
      <c r="B15" s="50" t="s">
        <v>54</v>
      </c>
      <c r="C15" s="54">
        <v>25</v>
      </c>
      <c r="D15" s="7">
        <f t="shared" ref="D15:D17" si="5">C15*15</f>
        <v>375</v>
      </c>
      <c r="E15" s="7">
        <f t="shared" ref="E15:E17" si="6">D15/15</f>
        <v>25</v>
      </c>
      <c r="F15" s="6">
        <v>1</v>
      </c>
      <c r="G15" s="7">
        <f t="shared" ref="G15:G17" si="7">E15*F15</f>
        <v>25</v>
      </c>
      <c r="H15" s="8">
        <f t="shared" ref="H15:H17" si="8">G15/60</f>
        <v>0.41666666666666669</v>
      </c>
      <c r="I15" s="11"/>
    </row>
    <row r="16" spans="1:9" s="17" customFormat="1" ht="20.25" customHeight="1" x14ac:dyDescent="0.25">
      <c r="A16" s="51"/>
      <c r="B16" s="50" t="s">
        <v>55</v>
      </c>
      <c r="C16" s="55">
        <v>29</v>
      </c>
      <c r="D16" s="32">
        <f t="shared" si="5"/>
        <v>435</v>
      </c>
      <c r="E16" s="32">
        <f t="shared" si="6"/>
        <v>29</v>
      </c>
      <c r="F16" s="6">
        <v>1</v>
      </c>
      <c r="G16" s="7">
        <f t="shared" si="7"/>
        <v>29</v>
      </c>
      <c r="H16" s="8">
        <f t="shared" si="8"/>
        <v>0.48333333333333334</v>
      </c>
      <c r="I16" s="48"/>
    </row>
    <row r="17" spans="1:9" s="17" customFormat="1" ht="20.25" customHeight="1" x14ac:dyDescent="0.25">
      <c r="A17" s="51"/>
      <c r="B17" s="50" t="s">
        <v>56</v>
      </c>
      <c r="C17" s="55">
        <v>21</v>
      </c>
      <c r="D17" s="32">
        <f t="shared" si="5"/>
        <v>315</v>
      </c>
      <c r="E17" s="32">
        <f t="shared" si="6"/>
        <v>21</v>
      </c>
      <c r="F17" s="6">
        <v>1</v>
      </c>
      <c r="G17" s="7">
        <f t="shared" si="7"/>
        <v>21</v>
      </c>
      <c r="H17" s="8">
        <f t="shared" si="8"/>
        <v>0.35</v>
      </c>
      <c r="I17" s="48"/>
    </row>
    <row r="18" spans="1:9" s="2" customFormat="1" ht="24.75" customHeight="1" x14ac:dyDescent="0.25">
      <c r="A18" s="62" t="s">
        <v>58</v>
      </c>
      <c r="B18" s="63"/>
      <c r="C18" s="12">
        <f t="shared" ref="C18:H18" si="9">SUM(C13)</f>
        <v>25</v>
      </c>
      <c r="D18" s="12">
        <f t="shared" si="9"/>
        <v>375</v>
      </c>
      <c r="E18" s="12">
        <f t="shared" si="9"/>
        <v>25</v>
      </c>
      <c r="F18" s="12">
        <f>SUM(F15:F17)</f>
        <v>3</v>
      </c>
      <c r="G18" s="12">
        <f t="shared" si="9"/>
        <v>25</v>
      </c>
      <c r="H18" s="18">
        <f t="shared" si="9"/>
        <v>0.41666666666666669</v>
      </c>
      <c r="I18" s="12" t="s">
        <v>12</v>
      </c>
    </row>
    <row r="22" spans="1:9" x14ac:dyDescent="0.25">
      <c r="B22" s="1" t="s">
        <v>41</v>
      </c>
      <c r="I22" s="4"/>
    </row>
    <row r="23" spans="1:9" x14ac:dyDescent="0.25">
      <c r="B23" s="1" t="s">
        <v>42</v>
      </c>
      <c r="I23" s="4"/>
    </row>
    <row r="24" spans="1:9" x14ac:dyDescent="0.25">
      <c r="B24" s="1" t="s">
        <v>43</v>
      </c>
      <c r="I24" s="4"/>
    </row>
    <row r="25" spans="1:9" x14ac:dyDescent="0.25">
      <c r="B25" s="1" t="s">
        <v>44</v>
      </c>
      <c r="I25" s="4"/>
    </row>
  </sheetData>
  <mergeCells count="3">
    <mergeCell ref="A2:I2"/>
    <mergeCell ref="A14:B14"/>
    <mergeCell ref="A18:B18"/>
  </mergeCells>
  <pageMargins left="0.2" right="0.2" top="0.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workbookViewId="0">
      <selection activeCell="K6" sqref="K6"/>
    </sheetView>
  </sheetViews>
  <sheetFormatPr defaultRowHeight="15" x14ac:dyDescent="0.25"/>
  <cols>
    <col min="1" max="1" width="10" style="9" customWidth="1"/>
    <col min="2" max="2" width="15.42578125" style="1" customWidth="1"/>
    <col min="3" max="3" width="18.7109375" style="10" customWidth="1"/>
    <col min="4" max="4" width="21.7109375" style="4" customWidth="1"/>
    <col min="5" max="5" width="12.7109375" style="4" customWidth="1"/>
    <col min="6" max="6" width="17.28515625" style="10" customWidth="1"/>
    <col min="7" max="7" width="14.28515625" style="4" customWidth="1"/>
    <col min="8" max="8" width="15.7109375" style="4" customWidth="1"/>
    <col min="9" max="9" width="18" style="1" customWidth="1"/>
    <col min="10" max="16384" width="9.140625" style="1"/>
  </cols>
  <sheetData>
    <row r="1" spans="1:9" ht="5.25" customHeight="1" x14ac:dyDescent="0.25"/>
    <row r="2" spans="1:9" ht="24" customHeight="1" x14ac:dyDescent="0.3">
      <c r="A2" s="59" t="s">
        <v>59</v>
      </c>
      <c r="B2" s="59"/>
      <c r="C2" s="59"/>
      <c r="D2" s="59"/>
      <c r="E2" s="59"/>
      <c r="F2" s="59"/>
      <c r="G2" s="59"/>
      <c r="H2" s="59"/>
      <c r="I2" s="59"/>
    </row>
    <row r="4" spans="1:9" s="3" customFormat="1" ht="33" x14ac:dyDescent="0.25">
      <c r="A4" s="5" t="s">
        <v>0</v>
      </c>
      <c r="B4" s="5" t="s">
        <v>2</v>
      </c>
      <c r="C4" s="13" t="s">
        <v>13</v>
      </c>
      <c r="D4" s="14" t="s">
        <v>6</v>
      </c>
      <c r="E4" s="14" t="s">
        <v>11</v>
      </c>
      <c r="F4" s="13" t="s">
        <v>7</v>
      </c>
      <c r="G4" s="14" t="s">
        <v>9</v>
      </c>
      <c r="H4" s="14" t="s">
        <v>8</v>
      </c>
      <c r="I4" s="5" t="s">
        <v>10</v>
      </c>
    </row>
    <row r="5" spans="1:9" s="17" customFormat="1" ht="25.5" customHeight="1" x14ac:dyDescent="0.25">
      <c r="A5" s="47" t="s">
        <v>3</v>
      </c>
      <c r="B5" s="57" t="s">
        <v>61</v>
      </c>
      <c r="C5" s="58">
        <v>25</v>
      </c>
      <c r="D5" s="7">
        <f>C5*15</f>
        <v>375</v>
      </c>
      <c r="E5" s="7">
        <f>D5/15</f>
        <v>25</v>
      </c>
      <c r="F5" s="6">
        <v>1</v>
      </c>
      <c r="G5" s="7">
        <f>E5*F5</f>
        <v>25</v>
      </c>
      <c r="H5" s="8">
        <f>G5/60</f>
        <v>0.41666666666666669</v>
      </c>
      <c r="I5" s="11"/>
    </row>
    <row r="6" spans="1:9" s="17" customFormat="1" ht="25.5" customHeight="1" x14ac:dyDescent="0.25">
      <c r="A6" s="32" t="s">
        <v>16</v>
      </c>
      <c r="B6" s="57" t="s">
        <v>62</v>
      </c>
      <c r="C6" s="55">
        <v>26</v>
      </c>
      <c r="D6" s="7">
        <f>C6*15</f>
        <v>390</v>
      </c>
      <c r="E6" s="7">
        <f>D6/15</f>
        <v>26</v>
      </c>
      <c r="F6" s="6">
        <v>1</v>
      </c>
      <c r="G6" s="7">
        <f>E6*F6</f>
        <v>26</v>
      </c>
      <c r="H6" s="8">
        <f>G6/60</f>
        <v>0.43333333333333335</v>
      </c>
      <c r="I6" s="48"/>
    </row>
    <row r="7" spans="1:9" s="17" customFormat="1" ht="25.5" customHeight="1" x14ac:dyDescent="0.25">
      <c r="A7" s="64" t="s">
        <v>48</v>
      </c>
      <c r="B7" s="64"/>
      <c r="C7" s="15">
        <f>SUM(C5)</f>
        <v>25</v>
      </c>
      <c r="D7" s="15">
        <f t="shared" ref="D7:G7" si="0">SUM(D5)</f>
        <v>375</v>
      </c>
      <c r="E7" s="15">
        <f t="shared" si="0"/>
        <v>25</v>
      </c>
      <c r="F7" s="15">
        <f>SUM(F5:F6)</f>
        <v>2</v>
      </c>
      <c r="G7" s="15">
        <f t="shared" si="0"/>
        <v>25</v>
      </c>
      <c r="H7" s="16">
        <f>SUM(H5:H6)</f>
        <v>0.85000000000000009</v>
      </c>
      <c r="I7" s="12" t="s">
        <v>12</v>
      </c>
    </row>
    <row r="8" spans="1:9" s="17" customFormat="1" ht="25.5" customHeight="1" x14ac:dyDescent="0.25">
      <c r="A8" s="56" t="s">
        <v>15</v>
      </c>
      <c r="B8" s="49" t="s">
        <v>60</v>
      </c>
      <c r="C8" s="54">
        <v>21</v>
      </c>
      <c r="D8" s="7">
        <f t="shared" ref="D8" si="1">C8*15</f>
        <v>315</v>
      </c>
      <c r="E8" s="7">
        <f t="shared" ref="E8" si="2">D8/15</f>
        <v>21</v>
      </c>
      <c r="F8" s="6">
        <v>1</v>
      </c>
      <c r="G8" s="7">
        <f t="shared" ref="G8" si="3">E8*F8</f>
        <v>21</v>
      </c>
      <c r="H8" s="8">
        <f t="shared" ref="H8" si="4">G8/60</f>
        <v>0.35</v>
      </c>
      <c r="I8" s="11"/>
    </row>
    <row r="9" spans="1:9" s="17" customFormat="1" ht="25.5" customHeight="1" x14ac:dyDescent="0.25">
      <c r="A9" s="62" t="s">
        <v>58</v>
      </c>
      <c r="B9" s="63"/>
      <c r="C9" s="12">
        <f>SUM(C8)</f>
        <v>21</v>
      </c>
      <c r="D9" s="12">
        <f t="shared" ref="D9:G9" si="5">SUM(D8)</f>
        <v>315</v>
      </c>
      <c r="E9" s="12">
        <f t="shared" si="5"/>
        <v>21</v>
      </c>
      <c r="F9" s="12">
        <f>SUM(F8:F8)</f>
        <v>1</v>
      </c>
      <c r="G9" s="12">
        <f t="shared" si="5"/>
        <v>21</v>
      </c>
      <c r="H9" s="18">
        <f>SUM(H8)</f>
        <v>0.35</v>
      </c>
      <c r="I9" s="12" t="s">
        <v>12</v>
      </c>
    </row>
    <row r="12" spans="1:9" x14ac:dyDescent="0.25">
      <c r="B12" s="1" t="s">
        <v>41</v>
      </c>
      <c r="I12" s="4"/>
    </row>
    <row r="13" spans="1:9" x14ac:dyDescent="0.25">
      <c r="B13" s="1" t="s">
        <v>42</v>
      </c>
      <c r="I13" s="4"/>
    </row>
    <row r="14" spans="1:9" x14ac:dyDescent="0.25">
      <c r="B14" s="1" t="s">
        <v>43</v>
      </c>
      <c r="I14" s="4"/>
    </row>
    <row r="15" spans="1:9" x14ac:dyDescent="0.25">
      <c r="B15" s="1" t="s">
        <v>44</v>
      </c>
      <c r="I15" s="4"/>
    </row>
  </sheetData>
  <mergeCells count="3">
    <mergeCell ref="A2:I2"/>
    <mergeCell ref="A7:B7"/>
    <mergeCell ref="A9:B9"/>
  </mergeCells>
  <pageMargins left="0.2" right="0.2" top="0.5" bottom="0.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opLeftCell="A7" workbookViewId="0">
      <selection sqref="A1:J1"/>
    </sheetView>
  </sheetViews>
  <sheetFormatPr defaultRowHeight="15" x14ac:dyDescent="0.25"/>
  <cols>
    <col min="1" max="1" width="16.85546875" style="1" customWidth="1"/>
    <col min="2" max="2" width="8.140625" style="1" customWidth="1"/>
    <col min="3" max="3" width="4.7109375" style="1" customWidth="1"/>
    <col min="4" max="4" width="11.5703125" style="1" customWidth="1"/>
    <col min="5" max="5" width="12.28515625" style="1" customWidth="1"/>
    <col min="6" max="6" width="13.42578125" style="1" customWidth="1"/>
    <col min="7" max="7" width="15" style="1" customWidth="1"/>
    <col min="8" max="8" width="30.28515625" style="1" customWidth="1"/>
    <col min="9" max="10" width="15.5703125" style="1" customWidth="1"/>
    <col min="11" max="16384" width="9.140625" style="1"/>
  </cols>
  <sheetData>
    <row r="1" spans="1:13" s="4" customFormat="1" ht="28.5" customHeight="1" x14ac:dyDescent="0.25">
      <c r="A1" s="71" t="s">
        <v>45</v>
      </c>
      <c r="B1" s="71"/>
      <c r="C1" s="71"/>
      <c r="D1" s="71"/>
      <c r="E1" s="71"/>
      <c r="F1" s="71"/>
      <c r="G1" s="71"/>
      <c r="H1" s="71"/>
      <c r="I1" s="71"/>
      <c r="J1" s="71"/>
    </row>
    <row r="2" spans="1:13" ht="4.5" customHeight="1" x14ac:dyDescent="0.25"/>
    <row r="3" spans="1:13" s="24" customFormat="1" ht="58.5" customHeight="1" x14ac:dyDescent="0.25">
      <c r="A3" s="27" t="s">
        <v>19</v>
      </c>
      <c r="B3" s="28" t="s">
        <v>24</v>
      </c>
      <c r="C3" s="29"/>
      <c r="D3" s="27" t="s">
        <v>17</v>
      </c>
      <c r="E3" s="26" t="s">
        <v>18</v>
      </c>
      <c r="F3" s="26" t="s">
        <v>26</v>
      </c>
      <c r="G3" s="26" t="s">
        <v>39</v>
      </c>
      <c r="H3" s="27" t="s">
        <v>22</v>
      </c>
      <c r="I3" s="26" t="s">
        <v>25</v>
      </c>
      <c r="J3" s="27" t="s">
        <v>23</v>
      </c>
    </row>
    <row r="4" spans="1:13" s="24" customFormat="1" ht="39" customHeight="1" x14ac:dyDescent="0.25">
      <c r="A4" s="30" t="s">
        <v>21</v>
      </c>
      <c r="B4" s="65" t="s">
        <v>16</v>
      </c>
      <c r="C4" s="31">
        <v>3</v>
      </c>
      <c r="D4" s="32">
        <v>2000</v>
      </c>
      <c r="E4" s="33">
        <f>C4*21</f>
        <v>63</v>
      </c>
      <c r="F4" s="33">
        <f>E4/5</f>
        <v>12.6</v>
      </c>
      <c r="G4" s="33">
        <f>F4/12</f>
        <v>1.05</v>
      </c>
      <c r="H4" s="33" t="s">
        <v>32</v>
      </c>
      <c r="I4" s="44">
        <v>667</v>
      </c>
      <c r="J4" s="69" t="s">
        <v>27</v>
      </c>
      <c r="K4" s="24" t="s">
        <v>33</v>
      </c>
    </row>
    <row r="5" spans="1:13" s="19" customFormat="1" ht="83.25" customHeight="1" x14ac:dyDescent="0.25">
      <c r="A5" s="20" t="s">
        <v>20</v>
      </c>
      <c r="B5" s="66"/>
      <c r="C5" s="31">
        <v>3</v>
      </c>
      <c r="D5" s="32">
        <v>2000</v>
      </c>
      <c r="E5" s="32">
        <f>C5*75</f>
        <v>225</v>
      </c>
      <c r="F5" s="32">
        <f>E5/5</f>
        <v>45</v>
      </c>
      <c r="G5" s="33">
        <f>F5/12</f>
        <v>3.75</v>
      </c>
      <c r="H5" s="33" t="s">
        <v>40</v>
      </c>
      <c r="I5" s="44">
        <v>667</v>
      </c>
      <c r="J5" s="70"/>
      <c r="K5" s="45" t="s">
        <v>34</v>
      </c>
      <c r="M5" s="46" t="s">
        <v>35</v>
      </c>
    </row>
    <row r="6" spans="1:13" s="19" customFormat="1" ht="5.25" customHeight="1" x14ac:dyDescent="0.25">
      <c r="A6" s="34"/>
      <c r="B6" s="35"/>
      <c r="C6" s="36"/>
      <c r="D6" s="34"/>
      <c r="E6" s="34"/>
      <c r="F6" s="34"/>
      <c r="G6" s="34"/>
      <c r="H6" s="34"/>
      <c r="I6" s="34"/>
      <c r="J6" s="34"/>
    </row>
    <row r="7" spans="1:13" s="19" customFormat="1" ht="95.25" customHeight="1" x14ac:dyDescent="0.25">
      <c r="A7" s="30" t="s">
        <v>21</v>
      </c>
      <c r="B7" s="65" t="s">
        <v>15</v>
      </c>
      <c r="C7" s="21">
        <v>6</v>
      </c>
      <c r="D7" s="20">
        <v>4000</v>
      </c>
      <c r="E7" s="20">
        <f>C7*21</f>
        <v>126</v>
      </c>
      <c r="F7" s="20">
        <f>E7/5</f>
        <v>25.2</v>
      </c>
      <c r="G7" s="42">
        <f>F7/14</f>
        <v>1.8</v>
      </c>
      <c r="H7" s="33" t="s">
        <v>37</v>
      </c>
      <c r="I7" s="67">
        <v>667</v>
      </c>
      <c r="J7" s="37" t="s">
        <v>30</v>
      </c>
      <c r="L7" s="19">
        <f>2*14</f>
        <v>28</v>
      </c>
    </row>
    <row r="8" spans="1:13" s="19" customFormat="1" ht="65.25" customHeight="1" x14ac:dyDescent="0.25">
      <c r="A8" s="20" t="s">
        <v>20</v>
      </c>
      <c r="B8" s="66"/>
      <c r="C8" s="21">
        <v>6</v>
      </c>
      <c r="D8" s="20">
        <v>4000</v>
      </c>
      <c r="E8" s="20">
        <f>C8*75</f>
        <v>450</v>
      </c>
      <c r="F8" s="20">
        <f>E8/5</f>
        <v>90</v>
      </c>
      <c r="G8" s="42">
        <f>F8/17</f>
        <v>5.2941176470588234</v>
      </c>
      <c r="H8" s="33" t="s">
        <v>38</v>
      </c>
      <c r="I8" s="68"/>
      <c r="J8" s="43" t="s">
        <v>31</v>
      </c>
      <c r="L8" s="19">
        <v>5</v>
      </c>
      <c r="M8" s="19">
        <f>5*17</f>
        <v>85</v>
      </c>
    </row>
    <row r="9" spans="1:13" s="19" customFormat="1" ht="26.25" customHeight="1" x14ac:dyDescent="0.25">
      <c r="A9" s="25" t="s">
        <v>28</v>
      </c>
      <c r="B9" s="38"/>
      <c r="C9" s="38"/>
      <c r="D9" s="38"/>
      <c r="E9" s="38"/>
      <c r="F9" s="38"/>
      <c r="G9" s="38"/>
      <c r="H9" s="39"/>
      <c r="I9" s="40"/>
      <c r="J9" s="41"/>
    </row>
    <row r="10" spans="1:13" ht="23.25" customHeight="1" x14ac:dyDescent="0.25">
      <c r="A10" s="22"/>
      <c r="B10" s="23" t="s">
        <v>29</v>
      </c>
      <c r="C10" s="19"/>
      <c r="D10" s="19"/>
      <c r="E10" s="19"/>
      <c r="F10" s="19"/>
      <c r="G10" s="19"/>
    </row>
    <row r="11" spans="1:13" ht="23.25" customHeight="1" x14ac:dyDescent="0.25">
      <c r="A11" s="19"/>
      <c r="B11" s="23" t="s">
        <v>36</v>
      </c>
      <c r="C11" s="19"/>
      <c r="D11" s="19"/>
      <c r="E11" s="19"/>
      <c r="F11" s="19"/>
      <c r="G11" s="19"/>
    </row>
    <row r="12" spans="1:13" ht="23.25" customHeight="1" x14ac:dyDescent="0.25">
      <c r="A12" s="19"/>
      <c r="B12" s="23"/>
      <c r="C12" s="19"/>
      <c r="D12" s="19"/>
      <c r="E12" s="19"/>
      <c r="F12" s="19"/>
      <c r="G12" s="19"/>
    </row>
    <row r="13" spans="1:13" ht="17.25" customHeight="1" x14ac:dyDescent="0.25"/>
    <row r="14" spans="1:13" ht="17.25" customHeight="1" x14ac:dyDescent="0.25"/>
    <row r="15" spans="1:13" ht="17.25" customHeight="1" x14ac:dyDescent="0.25"/>
    <row r="16" spans="1:13" ht="17.25" customHeight="1" x14ac:dyDescent="0.25"/>
    <row r="17" ht="17.25" customHeight="1" x14ac:dyDescent="0.25"/>
    <row r="18" ht="17.25" customHeight="1" x14ac:dyDescent="0.25"/>
    <row r="19" ht="17.25" customHeight="1" x14ac:dyDescent="0.25"/>
    <row r="20" ht="17.25" customHeight="1" x14ac:dyDescent="0.25"/>
    <row r="21" ht="17.25" customHeight="1" x14ac:dyDescent="0.25"/>
    <row r="22" ht="17.25" customHeight="1" x14ac:dyDescent="0.25"/>
    <row r="23" ht="17.25" customHeight="1" x14ac:dyDescent="0.25"/>
    <row r="24" ht="17.25" customHeight="1" x14ac:dyDescent="0.25"/>
    <row r="25" ht="17.25" customHeight="1" x14ac:dyDescent="0.25"/>
    <row r="26" ht="17.25" customHeight="1" x14ac:dyDescent="0.25"/>
    <row r="27" ht="17.25" customHeight="1" x14ac:dyDescent="0.25"/>
    <row r="28" ht="17.25" customHeight="1" x14ac:dyDescent="0.25"/>
  </sheetData>
  <mergeCells count="5">
    <mergeCell ref="B7:B8"/>
    <mergeCell ref="I7:I8"/>
    <mergeCell ref="J4:J5"/>
    <mergeCell ref="B4:B5"/>
    <mergeCell ref="A1:J1"/>
  </mergeCells>
  <pageMargins left="0.2" right="0.1" top="0.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KHOA KINH TẾ</vt:lpstr>
      <vt:lpstr>Khoa KTXaydung</vt:lpstr>
      <vt:lpstr>KNM moi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THUY-DT</dc:creator>
  <cp:lastModifiedBy>Gau MySa</cp:lastModifiedBy>
  <cp:lastPrinted>2020-01-15T12:52:05Z</cp:lastPrinted>
  <dcterms:created xsi:type="dcterms:W3CDTF">2018-08-04T05:00:59Z</dcterms:created>
  <dcterms:modified xsi:type="dcterms:W3CDTF">2020-08-19T01:48:04Z</dcterms:modified>
</cp:coreProperties>
</file>